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parativo" sheetId="1" state="visible" r:id="rId3"/>
    <sheet name="Carrinho otimizado" sheetId="2" state="visible" r:id="rId4"/>
    <sheet name="Pendentes" sheetId="3" state="visible" r:id="rId5"/>
    <sheet name="Legenda &amp; Nota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<sst xmlns="http://schemas.openxmlformats.org/spreadsheetml/2006/main" count="259" uniqueCount="219">
  <si>
    <t xml:space="preserve">Comparativo de preços — Leroy Merlin · Telhanorte · Obramax</t>
  </si>
  <si>
    <t xml:space="preserve">Coleta ao vivo: 24/04/2026 · Obra Casa Malu &amp; Lucas (Jardim das Flores, SP) · Células azuis sublinhadas = link direto ao anúncio · Células laranja = ref. mai/2025</t>
  </si>
  <si>
    <t xml:space="preserve">Item</t>
  </si>
  <si>
    <t xml:space="preserve">Qtd / Cálculo</t>
  </si>
  <si>
    <t xml:space="preserve">Leroy Merlin</t>
  </si>
  <si>
    <t xml:space="preserve">Telhanorte</t>
  </si>
  <si>
    <t xml:space="preserve">Obramax</t>
  </si>
  <si>
    <t xml:space="preserve">Melhor preço</t>
  </si>
  <si>
    <t xml:space="preserve">Total (R$)</t>
  </si>
  <si>
    <t xml:space="preserve">Unit. base</t>
  </si>
  <si>
    <t xml:space="preserve">Qtd (num)</t>
  </si>
  <si>
    <t xml:space="preserve">PISOS E REVESTIMENTOS</t>
  </si>
  <si>
    <t xml:space="preserve">Porcelanato Hit Off White Portobello 80×81cm</t>
  </si>
  <si>
    <t xml:space="preserve">22 un
12 m² coz + 8 m² ban = 20 m² → +10% = 22 m²
→ 22 ÷ 1,99 m²/cx = 11,1 → 12 caixas</t>
  </si>
  <si>
    <t xml:space="preserve">R$ 56,31/m²</t>
  </si>
  <si>
    <t xml:space="preserve">Indisponível (80×80)
ref. mai/25: R$ 79,90</t>
  </si>
  <si>
    <t xml:space="preserve">Fora do catálogo
ref. mai/25: R$ 74,90</t>
  </si>
  <si>
    <t xml:space="preserve">Leroy</t>
  </si>
  <si>
    <t xml:space="preserve">Porcelanato Ladrilho Marroquino Ceusa 58,4×58,4cm</t>
  </si>
  <si>
    <t xml:space="preserve">4.4 un
4 m² (projeto, folha 05) → +10% = 4,4 m²
→ 4,4 ÷ 1,7 m²/cx = 2,6 → 3 caixas</t>
  </si>
  <si>
    <t xml:space="preserve">R$ 159,71/m²</t>
  </si>
  <si>
    <t xml:space="preserve">R$ 143,90/m²</t>
  </si>
  <si>
    <t xml:space="preserve">Não encontrado
ref. mai/25: R$ 69,90</t>
  </si>
  <si>
    <t xml:space="preserve">ARGAMASSA E IMPERMEABILIZAÇÃO</t>
  </si>
  <si>
    <t xml:space="preserve">Argamassa ACIII Quartzolit 20 kg</t>
  </si>
  <si>
    <t xml:space="preserve">10 un
32 m² total (piso+parede) × 4,5 kg/m² = 144 kg
→ 144 ÷ 20 + margem alvenaria = 10 sacos</t>
  </si>
  <si>
    <t xml:space="preserve">R$ 59,90 (à vista)</t>
  </si>
  <si>
    <t xml:space="preserve">R$ 51,61 (Pix)</t>
  </si>
  <si>
    <t xml:space="preserve">Sem estoque
ref. mai/25: R$ 29,90</t>
  </si>
  <si>
    <t xml:space="preserve">Impermeabilizante Vedacit Bianco 18 L</t>
  </si>
  <si>
    <t xml:space="preserve">1 un
Cozinha + box banheiro (~12 m² superfície)
→ 1 balde 18 L (rendimento fabricante: 9 sacos cimento)</t>
  </si>
  <si>
    <t xml:space="preserve">R$ 281,90 (à vista)</t>
  </si>
  <si>
    <t xml:space="preserve">R$ 281,91 (Pix)</t>
  </si>
  <si>
    <t xml:space="preserve">Sem estoque</t>
  </si>
  <si>
    <t xml:space="preserve">PINTURA</t>
  </si>
  <si>
    <t xml:space="preserve">Tinta Epóxi Suvinil Multissuperfícies 3,6 L</t>
  </si>
  <si>
    <t xml:space="preserve">1 un
Paredes banheiro fora do box (~10 m²)
→ rende 70 m²/galão → 1 galão</t>
  </si>
  <si>
    <t xml:space="preserve">Não encontrado</t>
  </si>
  <si>
    <t xml:space="preserve">R$ 309,90</t>
  </si>
  <si>
    <t xml:space="preserve">R$ 247,90</t>
  </si>
  <si>
    <t xml:space="preserve">Tinta Coral Decora Branco Gatinho 18 L</t>
  </si>
  <si>
    <t xml:space="preserve">1 un
Paredes + teto ambiente geral (estimado ~60 m²)
→ rende 68 m²/lata → 1 lata 18 L</t>
  </si>
  <si>
    <t xml:space="preserve">Sob encomenda (R$ 840,10 exibido parece atípico)
ref. mai/25: R$ 399,90</t>
  </si>
  <si>
    <t xml:space="preserve">Indisponível
ref. mai/25: R$ 379,90</t>
  </si>
  <si>
    <t xml:space="preserve">Não verificado
ref. mai/25: R$ 349,90</t>
  </si>
  <si>
    <t xml:space="preserve">— tintômetro (ref. ~R$ 380)</t>
  </si>
  <si>
    <t xml:space="preserve">Tinta Suvinil Terracota acetinada 3,6 L</t>
  </si>
  <si>
    <t xml:space="preserve">1 un
Meia parede sala/cozinha (~8 m lineares × 1,2 m = 9,6 m²)
→ rende 30 m²/galão → 1 galão</t>
  </si>
  <si>
    <t xml:space="preserve">~R$ 239,90 tintômetro</t>
  </si>
  <si>
    <t xml:space="preserve">Não localizado</t>
  </si>
  <si>
    <t xml:space="preserve">— tintômetro</t>
  </si>
  <si>
    <t xml:space="preserve">ILUMINAÇÃO</t>
  </si>
  <si>
    <t xml:space="preserve">Trilho eletrificado 2 m + 6 spots 3000 K</t>
  </si>
  <si>
    <t xml:space="preserve">3 un
Planta iluminação (folha 06): 3 circuitos de trilho 2 m
→ sala + cozinha + home office = 3 kits</t>
  </si>
  <si>
    <t xml:space="preserve">R$ 313,24 (kit c/ 6 spots)</t>
  </si>
  <si>
    <t xml:space="preserve">R$ 186,90 (kit só 3 spots)</t>
  </si>
  <si>
    <t xml:space="preserve">Não verificado
ref. mai/25: R$ 189,90</t>
  </si>
  <si>
    <t xml:space="preserve">ELÉTRICA</t>
  </si>
  <si>
    <t xml:space="preserve">Quadro Distribuição 24 Disjuntores Steck</t>
  </si>
  <si>
    <t xml:space="preserve">1 un
Memorial descritivo (folha 18): troca do quadro
→ projeto especifica 24 disjuntores embutir</t>
  </si>
  <si>
    <t xml:space="preserve">R$ 79,90</t>
  </si>
  <si>
    <t xml:space="preserve">R$ 104,43 (pix) / R$ 111,10 (cartão)</t>
  </si>
  <si>
    <t xml:space="preserve">R$ 102,90</t>
  </si>
  <si>
    <t xml:space="preserve">MARMORARIA</t>
  </si>
  <si>
    <t xml:space="preserve">Bancada Granito Itaúnas Escovado (Diamond Mármores, instalada)</t>
  </si>
  <si>
    <t xml:space="preserve">1 un
Marmoraria (folha 07): bancada 1,57×0,60 + 1,32×0,60
→ orçamento Diamond Mármores confirmado</t>
  </si>
  <si>
    <t xml:space="preserve">—</t>
  </si>
  <si>
    <t xml:space="preserve">Diamond Mármores (Pix)</t>
  </si>
  <si>
    <t xml:space="preserve">SUBTOTAL itens cotados</t>
  </si>
  <si>
    <t xml:space="preserve">Complemento estimado (elétrica, louças, metais, insumos pequenos)</t>
  </si>
  <si>
    <t xml:space="preserve">TOTAL GERAL ESTIMADO — FASE INICIAL</t>
  </si>
  <si>
    <t xml:space="preserve">Carrinho otimizado — comprar cada item na loja mais barata / com estoque</t>
  </si>
  <si>
    <t xml:space="preserve">Loja</t>
  </si>
  <si>
    <t xml:space="preserve">Qtd</t>
  </si>
  <si>
    <t xml:space="preserve">Unitário (R$)</t>
  </si>
  <si>
    <t xml:space="preserve">Link direto</t>
  </si>
  <si>
    <t xml:space="preserve">Metodologia de quantidade</t>
  </si>
  <si>
    <t xml:space="preserve">Porcelanato Hit Off White 80×81 (cx 1,99 m²) — 12 cx</t>
  </si>
  <si>
    <t xml:space="preserve">Ver produto →</t>
  </si>
  <si>
    <t xml:space="preserve">12 m² cozinha + 8 m² banheiro = 20 m² + 10% perda = 22 m² ÷ 1,99 m²/cx → 12 caixas</t>
  </si>
  <si>
    <t xml:space="preserve">Ladrilho Marroquino Ceusa 58,4×58,4 (cx 1,7 m²) — 3 cx</t>
  </si>
  <si>
    <t xml:space="preserve">4 m² (projeto folha 05) + 10% = 4,4 m² ÷ 1,7 m²/cx → 3 caixas</t>
  </si>
  <si>
    <t xml:space="preserve">Argamassa ACIII Quartzolit 20 kg (Pix) — 10 sacos</t>
  </si>
  <si>
    <t xml:space="preserve">32 m² (piso+parede+box) × 4,5 kg/m² = 144 kg ÷ 20 kg/saco + margem alvenaria → 10 sacos</t>
  </si>
  <si>
    <t xml:space="preserve">Impermeabilizante Vedacit Bianco 18 L (à vista, Leroy direto) — 1 balde</t>
  </si>
  <si>
    <t xml:space="preserve">Cozinha + box banheiro ~12 m² de superfície. 1 balde 18 L = rendimento fabricante (9 sacos cimento). Leroy direta empata com Telhanorte Pix.</t>
  </si>
  <si>
    <t xml:space="preserve">Tinta Epóxi Suvinil Multissuperfícies 3,6 L — 1 galão</t>
  </si>
  <si>
    <t xml:space="preserve">Paredes banheiro fora do box ~10 m². Rende 70 m²/galão → 1 galão</t>
  </si>
  <si>
    <t xml:space="preserve">Trilho 2 m + 6 spots 3000 K — 3 kits</t>
  </si>
  <si>
    <t xml:space="preserve">Busca Leroy →</t>
  </si>
  <si>
    <t xml:space="preserve">Planta iluminação (folha 06): sala + cozinha + home office = 3 circuitos de trilho 2 m</t>
  </si>
  <si>
    <t xml:space="preserve">Quadro Distribuição 24 Disjuntores Steck — 1 un</t>
  </si>
  <si>
    <t xml:space="preserve">Memorial descritivo (folha 18): troca do quadro, capacidade 24 disjuntores embutir</t>
  </si>
  <si>
    <t xml:space="preserve">Diamond Mármores</t>
  </si>
  <si>
    <t xml:space="preserve">Bancada Granito Itaúnas Escovado (Pix, instalada)</t>
  </si>
  <si>
    <t xml:space="preserve">WhatsApp (11) 95313-7063</t>
  </si>
  <si>
    <t xml:space="preserve">Folha 07 Marmoraria: bancada 1,57×0,60 + 1,32×0,60 + frontão + saia. Orçamento confirmado</t>
  </si>
  <si>
    <t xml:space="preserve">TOTAL CARRINHO</t>
  </si>
  <si>
    <t xml:space="preserve">Subtotal por loja</t>
  </si>
  <si>
    <t xml:space="preserve">Itens que faltam cotar — não encontrados online</t>
  </si>
  <si>
    <t xml:space="preserve">Células amarelas = preencher manualmente com preço da loja física. Totais calculam automaticamente.</t>
  </si>
  <si>
    <t xml:space="preserve">Preço unitário (R$)</t>
  </si>
  <si>
    <t xml:space="preserve">Onde comprar / obs.</t>
  </si>
  <si>
    <t xml:space="preserve">tintômetro loja física</t>
  </si>
  <si>
    <t xml:space="preserve">Rodapé Santa Luzia S02 10 cm (metro linear)</t>
  </si>
  <si>
    <t xml:space="preserve">projeto: 13,20 m — calcular em loja</t>
  </si>
  <si>
    <t xml:space="preserve">Rejunte cimentício porcelanato 1 kg</t>
  </si>
  <si>
    <t xml:space="preserve">compatível com tom do piso</t>
  </si>
  <si>
    <t xml:space="preserve">Espaçadores/niveladores 1,5 mm — kit 100 un</t>
  </si>
  <si>
    <t xml:space="preserve">Massa corrida 25 kg</t>
  </si>
  <si>
    <t xml:space="preserve">2 demãos teto + parede</t>
  </si>
  <si>
    <t xml:space="preserve">Massa acrílica 25 kg</t>
  </si>
  <si>
    <t xml:space="preserve">acabamento fino paredes</t>
  </si>
  <si>
    <t xml:space="preserve">Selador acrílico 18 L</t>
  </si>
  <si>
    <t xml:space="preserve">antes da pintura</t>
  </si>
  <si>
    <t xml:space="preserve">Fita crepe + lona de proteção + silicone neutro</t>
  </si>
  <si>
    <t xml:space="preserve">consumíveis obra</t>
  </si>
  <si>
    <t xml:space="preserve">Tijolo cerâmico 6 furos</t>
  </si>
  <si>
    <t xml:space="preserve">fechar vão porta existente + abrir novo (memorial folha 18)</t>
  </si>
  <si>
    <t xml:space="preserve">Cimento CP II 50 kg</t>
  </si>
  <si>
    <t xml:space="preserve">argamassa recomposição + chapisco</t>
  </si>
  <si>
    <t xml:space="preserve">Areia média (m³)</t>
  </si>
  <si>
    <t xml:space="preserve">massa argamassa alvenaria</t>
  </si>
  <si>
    <t xml:space="preserve">Disjuntor bipolar 20 A</t>
  </si>
  <si>
    <t xml:space="preserve">circuitos novos (planta elétrica folha 04)</t>
  </si>
  <si>
    <t xml:space="preserve">Disjuntor bipolar 32 A</t>
  </si>
  <si>
    <t xml:space="preserve">circuito carga maior</t>
  </si>
  <si>
    <t xml:space="preserve">Disjuntor monopolar 10/16 A</t>
  </si>
  <si>
    <t xml:space="preserve">pontos gerais — confirmar qtd com eletricista</t>
  </si>
  <si>
    <t xml:space="preserve">Cabo flexível 2,5 mm² — rolo 100 m</t>
  </si>
  <si>
    <t xml:space="preserve">1 fase + 1 neutro + 1 terra</t>
  </si>
  <si>
    <t xml:space="preserve">Cabo flexível 4,0 mm² — rolo 100 m</t>
  </si>
  <si>
    <t xml:space="preserve">circuitos carga maior</t>
  </si>
  <si>
    <t xml:space="preserve">Eletroduto corrugado 20 mm — rolo 25 m</t>
  </si>
  <si>
    <t xml:space="preserve">Caixa de embutir 4×2</t>
  </si>
  <si>
    <t xml:space="preserve">tomadas e interruptores</t>
  </si>
  <si>
    <t xml:space="preserve">Caixa de embutir 4×4</t>
  </si>
  <si>
    <t xml:space="preserve">TV + rede + torre</t>
  </si>
  <si>
    <t xml:space="preserve">Tomada 2P+T 10 A (Pial Plus / Tramontina Liz)</t>
  </si>
  <si>
    <t xml:space="preserve">diversas alturas conforme planta</t>
  </si>
  <si>
    <t xml:space="preserve">Tomada 2P+T 20 A</t>
  </si>
  <si>
    <t xml:space="preserve">pontos 220 V</t>
  </si>
  <si>
    <t xml:space="preserve">Interruptor simples</t>
  </si>
  <si>
    <t xml:space="preserve">Módulo USB para tomada</t>
  </si>
  <si>
    <t xml:space="preserve">Ponto de rede RJ-45</t>
  </si>
  <si>
    <t xml:space="preserve">h=1,10 m conforme planta</t>
  </si>
  <si>
    <t xml:space="preserve">Pendente mesa de jantar até 50 cm 3000 K</t>
  </si>
  <si>
    <t xml:space="preserve">projeto iluminação folha 06</t>
  </si>
  <si>
    <t xml:space="preserve">Arandela 3000 K</t>
  </si>
  <si>
    <t xml:space="preserve">Cuba inox cozinha 40×40 (Franke ou Tramontina)</t>
  </si>
  <si>
    <t xml:space="preserve">cuba do cliente — proj. marmoraria</t>
  </si>
  <si>
    <t xml:space="preserve">Torneira cozinha preta fosca (Deca Twin ou Pingoo)</t>
  </si>
  <si>
    <t xml:space="preserve">escolha da lista de compras da arquiteta</t>
  </si>
  <si>
    <t xml:space="preserve">Filtro de mesa Lorenzetti Acqua Pou</t>
  </si>
  <si>
    <t xml:space="preserve">ponto filtro previsto hidráulica folha 03</t>
  </si>
  <si>
    <t xml:space="preserve">Torneira área de serviço preta flexível</t>
  </si>
  <si>
    <t xml:space="preserve">lista da arquiteta — Deca Motion ou Docol</t>
  </si>
  <si>
    <t xml:space="preserve">Cuba de apoio Deca Slim 30 cm</t>
  </si>
  <si>
    <t xml:space="preserve">lista banheiro da arquiteta</t>
  </si>
  <si>
    <t xml:space="preserve">Torneira Deca Tube preto fosco 1198BLTUBMT</t>
  </si>
  <si>
    <t xml:space="preserve">Kit acessórios Lorenzetti Loft Black (cabideiro + toalheiro + papeleira)</t>
  </si>
  <si>
    <t xml:space="preserve">TOTAL PENDENTES</t>
  </si>
  <si>
    <t xml:space="preserve">Legenda, links, metodologia de cálculo e observações</t>
  </si>
  <si>
    <t xml:space="preserve">LINKS</t>
  </si>
  <si>
    <t xml:space="preserve">Células azuis sublinhadas</t>
  </si>
  <si>
    <t xml:space="preserve">Link direto ao anúncio do produto na loja. Clicar abre o produto no navegador.</t>
  </si>
  <si>
    <t xml:space="preserve">Trilho Leroy / Quadro Leroy</t>
  </si>
  <si>
    <t xml:space="preserve">Link vai para busca — produto foi encontrado via código interno (marketplace). Confirmar estoque na loja física.</t>
  </si>
  <si>
    <t xml:space="preserve">Argamassa Obramax</t>
  </si>
  <si>
    <t xml:space="preserve">Link confirmado, mas produto aparecia sem estoque online em 24/04/2026. Verificar antes de ir.</t>
  </si>
  <si>
    <t xml:space="preserve">CORES</t>
  </si>
  <si>
    <t xml:space="preserve">Verde</t>
  </si>
  <si>
    <t xml:space="preserve">Melhor preço disponível entre as três lojas.</t>
  </si>
  <si>
    <t xml:space="preserve">Laranja claro</t>
  </si>
  <si>
    <t xml:space="preserve">Referência de preço de maio/2025 (arquiteta Mércia Cantanhede). Produto sem estoque online em abril/2026.</t>
  </si>
  <si>
    <t xml:space="preserve">Vermelho/rosa</t>
  </si>
  <si>
    <t xml:space="preserve">Produto sem estoque ou não localizado no site. Sem referência de preço histórico disponível.</t>
  </si>
  <si>
    <t xml:space="preserve">Amarelo (pendentes)</t>
  </si>
  <si>
    <t xml:space="preserve">Preencher manualmente com preço colhido na loja física.</t>
  </si>
  <si>
    <t xml:space="preserve">METODOLOGIA DE QUANTIDADES</t>
  </si>
  <si>
    <t xml:space="preserve">Piso cozinha + banheiro</t>
  </si>
  <si>
    <t xml:space="preserve">Projeto folha 05: 12 m² cozinha. Banheiro: 8 m² (informado pelo cliente). Total bruto: 20 m². +10% de perda (spec do projeto) = 22 m². Convertido em caixas: 22 ÷ 1,99 m²/cx = 11,1 → 12 caixas.</t>
  </si>
  <si>
    <t xml:space="preserve">Piso decorado Ladrilho Marroquino</t>
  </si>
  <si>
    <t xml:space="preserve">Projeto folha 05: opção decorada com 4 m². +10% = 4,4 m². Caixa Ceusa: 1,7 m². 4,4 ÷ 1,7 = 2,6 → 3 caixas (5,1 m², sobra p/ cortes).</t>
  </si>
  <si>
    <t xml:space="preserve">Argamassa ACIII</t>
  </si>
  <si>
    <t xml:space="preserve">Área a assentar: 12 m² cozinha + 8 m² piso ban + 8 m² parede box + 4 m² decorado = 32 m². Rendimento Quartzolit: 4,5 kg/m² camada simples. 32 × 4,5 = 144 kg ÷ 20 kg/saco = 7,2 → arredondado + 2 para recomposição alvenaria = 10 sacos.</t>
  </si>
  <si>
    <t xml:space="preserve">Impermeabilizante</t>
  </si>
  <si>
    <t xml:space="preserve">Projeto folha 03: impermeabilização cozinha e box banheiro. Superfície estimada ~12 m². Bianco 18 L: rende 2 L/saco cimento = ~9 sacos de 50 kg. 1 balde é suficiente para a obra.</t>
  </si>
  <si>
    <t xml:space="preserve">Tinta epóxi banheiro</t>
  </si>
  <si>
    <t xml:space="preserve">Paredes banheiro exceto box: ~10 m² (2 demãos). Suvinil 3,6 L rende ~70 m²/galão em 2 demãos. 1 galão suficiente.</t>
  </si>
  <si>
    <t xml:space="preserve">Tinta branca 18 L</t>
  </si>
  <si>
    <t xml:space="preserve">Paredes + teto cozinha, home office, quarto, corredor: estimado 60–70 m². Lata 18 L rende 68 m²/lata (2 demãos). 1 lata.</t>
  </si>
  <si>
    <t xml:space="preserve">Tinta terracota 3,6 L</t>
  </si>
  <si>
    <t xml:space="preserve">Meia parede cozinha/sala: ~8 m lineares × 1,2 m altura = 9,6 m². Galão 3,6 L rende 30 m². 1 galão.</t>
  </si>
  <si>
    <t xml:space="preserve">Trilhos de iluminação</t>
  </si>
  <si>
    <t xml:space="preserve">Planta iluminação folha 06: circuitos 1, 2, 3 e 4. Três com trilho 2 m identificados (sala, cozinha, home office). Verificar circuito 4 in loco.</t>
  </si>
  <si>
    <t xml:space="preserve">Quadro elétrico</t>
  </si>
  <si>
    <t xml:space="preserve">Memorial descritivo folha 18: 'Troca do quadro, aumento de capacidade'. Planta elétrica folha 04: especifica 24 disjuntores. 1 unidade.</t>
  </si>
  <si>
    <t xml:space="preserve">OBSERVAÇÕES IMPORTANTES</t>
  </si>
  <si>
    <t xml:space="preserve">Vedacit Leroy — ATUALIZADO 24/04</t>
  </si>
  <si>
    <t xml:space="preserve">Agora disponível direto (não marketplace) por R$ 281,90 à vista — empata com Telhanorte Pix (R$ 281,91). Ambas as opções são válidas. Mantenho no carrinho a Leroy por ser à vista no cartão (não precisa Pix).</t>
  </si>
  <si>
    <t xml:space="preserve">Argamassa ACIII Leroy — ATUALIZADO 24/04</t>
  </si>
  <si>
    <t xml:space="preserve">Agora disponível por R$ 59,90 à vista. Porém Telhanorte no Pix continua mais barata (R$ 51,61).</t>
  </si>
  <si>
    <t xml:space="preserve">Coral Decora Branco 18 L — VERIFICADO 24/04</t>
  </si>
  <si>
    <t xml:space="preserve">Preço de R$ 840,10 exibido na Leroy é atípico — referências (planilha da arquiteta mai/25: R$ 399,90 Leroy; Outlet das Tintas SP fev/26: R$ 249,90) indicam que o preço real de uma lata 18 L deve estar entre R$ 380-440. Possivelmente a página indexada era da linha Decora Seda (acetinada premium) ou de um combo. IR AO BALCÃO/TINTÔMETRO verificar a cor Branco Gatinho acetinado especificada na pág. 8 do projeto.</t>
  </si>
  <si>
    <t xml:space="preserve">Totais oficiais do projeto</t>
  </si>
  <si>
    <t xml:space="preserve">Planilha da arquiteta (mai/25) fechou R$ 12.435,43 com piso Off White + Decorado (ou R$ 12.963,38 com porcelanato líquido). Nossa estimativa atual (abr/26) de R$ 12.500 está consistente — subiu ~7% em 1 ano, dentro do esperado.</t>
  </si>
  <si>
    <t xml:space="preserve">Trilho Telhanorte</t>
  </si>
  <si>
    <t xml:space="preserve">Kit a R$ 186,90 inclui apenas 3 spots. O projeto pede 6. Comprar 2 kits sai mais caro. Usar Leroy.</t>
  </si>
  <si>
    <t xml:space="preserve">Quadro Steck Telhanorte — NOVO 24/04</t>
  </si>
  <si>
    <t xml:space="preserve">Agora disponível por R$ 104,43 Pix / R$ 111,10 cartão. Leroy ainda ganha a R$ 79,90.</t>
  </si>
  <si>
    <t xml:space="preserve">Obramax presencial</t>
  </si>
  <si>
    <t xml:space="preserve">Online só aparece tinta epóxi. Para cimento, areia, tijolo e disjuntores, ir presencial — costuma ser 15–20% mais barato.</t>
  </si>
  <si>
    <t xml:space="preserve">Tinta Suvinil Terracota</t>
  </si>
  <si>
    <t xml:space="preserve">Suvinil Terracota 3,6 L não tem estoque online em nenhuma das três. Fazer no tintômetro com código 'Terracota Suave' (página 8 do projeto).</t>
  </si>
  <si>
    <t xml:space="preserve">Marmoraria Diamond</t>
  </si>
  <si>
    <t xml:space="preserve">Orçamento: R$ 3.930 à vista (Pix) | R$ 4.050 parcelado 6× cartão. Prazo: 25–30 dias úteis após pagamento. WhatsApp: (11) 95313-7063.</t>
  </si>
  <si>
    <t xml:space="preserve">Prazo</t>
  </si>
  <si>
    <t xml:space="preserve">Ausência de 05/05 a 10/05. Compras devem ser finalizadas até 01/05 para entrega antes de 04/05.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</si>
</sst>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 &quot;#,##0.00;&quot;-R$ &quot;#,##0.00;\—"/>
    <numFmt numFmtId="166" formatCode="\—"/>
    <numFmt numFmtId="167" formatCode="&quot;R$ &quot;#,##0.00"/>
  </numFmts>
  <fonts count="2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8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9"/>
      <color rgb="FF404040"/>
      <name val="Arial"/>
      <family val="0"/>
      <charset val="1"/>
    </font>
    <font>
      <b val="true"/>
      <u val="single"/>
      <sz val="10"/>
      <color rgb="FF006100"/>
      <name val="Arial"/>
      <family val="0"/>
      <charset val="1"/>
    </font>
    <font>
      <i val="true"/>
      <sz val="10"/>
      <color rgb="FF9C0006"/>
      <name val="Arial"/>
      <family val="0"/>
      <charset val="1"/>
    </font>
    <font>
      <b val="true"/>
      <sz val="11"/>
      <color rgb="FF1F4E78"/>
      <name val="Arial"/>
      <family val="0"/>
      <charset val="1"/>
    </font>
    <font>
      <u val="single"/>
      <sz val="10"/>
      <color rgb="FF0563C1"/>
      <name val="Arial"/>
      <family val="0"/>
      <charset val="1"/>
    </font>
    <font>
      <b val="true"/>
      <sz val="10"/>
      <color rgb="FF006100"/>
      <name val="Arial"/>
      <family val="0"/>
      <charset val="1"/>
    </font>
    <font>
      <sz val="10"/>
      <name val="Arial"/>
      <family val="0"/>
      <charset val="1"/>
    </font>
    <font>
      <b val="true"/>
      <sz val="11"/>
      <name val="Arial"/>
      <family val="0"/>
      <charset val="1"/>
    </font>
    <font>
      <i val="true"/>
      <sz val="1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404040"/>
      <name val="Arial"/>
      <family val="0"/>
      <charset val="1"/>
    </font>
    <font>
      <sz val="10"/>
      <color rgb="FF595959"/>
      <name val="Arial"/>
      <family val="0"/>
      <charset val="1"/>
    </font>
    <font>
      <sz val="10"/>
      <color rgb="FF1F4E78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3"/>
      <color rgb="FF1F4E78"/>
      <name val="Arial"/>
      <family val="0"/>
      <charset val="1"/>
    </font>
    <font>
      <b val="true"/>
      <sz val="10"/>
      <color rgb="FFFFFFFF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4E78"/>
        <bgColor rgb="FF305496"/>
      </patternFill>
    </fill>
    <fill>
      <patternFill patternType="solid">
        <fgColor rgb="FF305496"/>
        <bgColor rgb="FF1F4E78"/>
      </patternFill>
    </fill>
    <fill>
      <patternFill patternType="solid">
        <fgColor rgb="FFC6EFCE"/>
        <bgColor rgb="FFCCFFFF"/>
      </patternFill>
    </fill>
    <fill>
      <patternFill patternType="solid">
        <fgColor rgb="FFFDEBD0"/>
        <bgColor rgb="FFFFF2CC"/>
      </patternFill>
    </fill>
    <fill>
      <patternFill patternType="solid">
        <fgColor rgb="FFFFC7CE"/>
        <bgColor rgb="FFFCE4D6"/>
      </patternFill>
    </fill>
    <fill>
      <patternFill patternType="solid">
        <fgColor rgb="FFFFF2CC"/>
        <bgColor rgb="FFFDEBD0"/>
      </patternFill>
    </fill>
    <fill>
      <patternFill patternType="solid">
        <fgColor rgb="FFC00000"/>
        <bgColor rgb="FF9C0006"/>
      </patternFill>
    </fill>
    <fill>
      <patternFill patternType="solid">
        <fgColor rgb="FFFCE4D6"/>
        <bgColor rgb="FFFDEBD0"/>
      </patternFill>
    </fill>
    <fill>
      <patternFill patternType="solid">
        <fgColor rgb="FFE7E6E6"/>
        <bgColor rgb="FFFCE4D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6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9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1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4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7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2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23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4B4B4"/>
      <rgbColor rgb="FF808080"/>
      <rgbColor rgb="FF9999FF"/>
      <rgbColor rgb="FF993366"/>
      <rgbColor rgb="FFFFF2CC"/>
      <rgbColor rgb="FFE7E6E6"/>
      <rgbColor rgb="FF660066"/>
      <rgbColor rgb="FFFF8080"/>
      <rgbColor rgb="FF0563C1"/>
      <rgbColor rgb="FFFCE4D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DEBD0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4E78"/>
      <rgbColor rgb="FF339966"/>
      <rgbColor rgb="FF003300"/>
      <rgbColor rgb="FF333300"/>
      <rgbColor rgb="FF993300"/>
      <rgbColor rgb="FF993366"/>
      <rgbColor rgb="FF305496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leroymerlin.com.br/porcelanato-cimenticio-acetinado-borda-arredondada-interno-81x81cm-hit-off-white-portobello_92057952" TargetMode="External"/><Relationship Id="rId2" Type="http://schemas.openxmlformats.org/officeDocument/2006/relationships/hyperlink" Target="https://www.leroymerlin.com.br/porcelanato-decorado-acetinado-borda-reta-interno-58,4x58,4cm-ladrilho-marroquino-azul-ceusa_92355340" TargetMode="External"/><Relationship Id="rId3" Type="http://schemas.openxmlformats.org/officeDocument/2006/relationships/hyperlink" Target="https://www.telhanorte.com.br/porcelanato-ladrilho-marroquino-bl-natural-58-4-x-58-4-retificado-caixa-1-7m2-ceusa-2568055/p" TargetMode="External"/><Relationship Id="rId4" Type="http://schemas.openxmlformats.org/officeDocument/2006/relationships/hyperlink" Target="https://www.leroymerlin.com.br/argamassa-aciii-interno-e-externo-cinza-20kg-quartzolit_85526182" TargetMode="External"/><Relationship Id="rId5" Type="http://schemas.openxmlformats.org/officeDocument/2006/relationships/hyperlink" Target="https://www.telhanorte.com.br/argamassa-de-uso-externo-e-interno-ac3-flexivel-20kg-cinza-quartzolit-27073/p" TargetMode="External"/><Relationship Id="rId6" Type="http://schemas.openxmlformats.org/officeDocument/2006/relationships/hyperlink" Target="https://www.obramax.com.br/argamassa-externa-flexivel-aciii-cinza-20kg-quartzolit-89630261/p" TargetMode="External"/><Relationship Id="rId7" Type="http://schemas.openxmlformats.org/officeDocument/2006/relationships/hyperlink" Target="https://www.leroymerlin.com.br/vedacit-bianco-18l_1569067500" TargetMode="External"/><Relationship Id="rId8" Type="http://schemas.openxmlformats.org/officeDocument/2006/relationships/hyperlink" Target="https://www.telhanorte.com.br/bianco-bd-18-kg-263915/p" TargetMode="External"/><Relationship Id="rId9" Type="http://schemas.openxmlformats.org/officeDocument/2006/relationships/hyperlink" Target="https://www.telhanorte.com.br/tinta-para-banheiro-e-cozinha-acetinada-3-6-litros-branco-suvinil-1341103/p" TargetMode="External"/><Relationship Id="rId10" Type="http://schemas.openxmlformats.org/officeDocument/2006/relationships/hyperlink" Target="https://www.leroymerlin.com.br/search?term=trilho+eletrificado+2m+6+spots+3000k" TargetMode="External"/><Relationship Id="rId11" Type="http://schemas.openxmlformats.org/officeDocument/2006/relationships/hyperlink" Target="https://www.leroymerlin.com.br/search?term=quadro+distribuicao+24+disjuntores+steck+embutir" TargetMode="External"/><Relationship Id="rId12" Type="http://schemas.openxmlformats.org/officeDocument/2006/relationships/hyperlink" Target="https://www.telhanorte.com.br/busca?ft=quadro+distribuicao+24+disjuntores+steck" TargetMode="External"/><Relationship Id="rId13" Type="http://schemas.openxmlformats.org/officeDocument/2006/relationships/hyperlink" Target="https://www.obramax.com.br/search?q=quadro+distribuicao+24+disjuntores+weg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leroymerlin.com.br/porcelanato-cimenticio-acetinado-borda-arredondada-interno-81x81cm-hit-off-white-portobello_92057952" TargetMode="External"/><Relationship Id="rId2" Type="http://schemas.openxmlformats.org/officeDocument/2006/relationships/hyperlink" Target="https://www.telhanorte.com.br/porcelanato-ladrilho-marroquino-bl-natural-58-4-x-58-4-retificado-caixa-1-7m2-ceusa-2568055/p" TargetMode="External"/><Relationship Id="rId3" Type="http://schemas.openxmlformats.org/officeDocument/2006/relationships/hyperlink" Target="https://www.telhanorte.com.br/argamassa-de-uso-externo-e-interno-ac3-flexivel-20kg-cinza-quartzolit-27073/p" TargetMode="External"/><Relationship Id="rId4" Type="http://schemas.openxmlformats.org/officeDocument/2006/relationships/hyperlink" Target="https://www.leroymerlin.com.br/vedacit-bianco-18l_1569067500" TargetMode="External"/><Relationship Id="rId5" Type="http://schemas.openxmlformats.org/officeDocument/2006/relationships/hyperlink" Target="https://www.leroymerlin.com.br/search?term=trilho+eletrificado+2m+6+spots+3000k" TargetMode="External"/><Relationship Id="rId6" Type="http://schemas.openxmlformats.org/officeDocument/2006/relationships/hyperlink" Target="https://www.leroymerlin.com.br/search?term=quadro+distribuicao+24+disjuntores+steck+embutir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4"/>
    <col collapsed="false" customWidth="true" hidden="false" outlineLevel="0" max="2" min="2" style="0" width="34"/>
    <col collapsed="false" customWidth="true" hidden="false" outlineLevel="0" max="6" min="3" style="0" width="26"/>
    <col collapsed="false" customWidth="true" hidden="false" outlineLevel="0" max="7" min="7" style="0" width="16"/>
    <col collapsed="false" customWidth="true" hidden="true" outlineLevel="0" max="9" min="8" style="0" width="13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27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customFormat="false" ht="19.5" hidden="false" customHeight="true" outlineLevel="0" collapsed="false">
      <c r="A5" s="4" t="s">
        <v>11</v>
      </c>
      <c r="B5" s="4"/>
      <c r="C5" s="4"/>
      <c r="D5" s="4"/>
      <c r="E5" s="4"/>
      <c r="F5" s="4"/>
      <c r="G5" s="4"/>
      <c r="H5" s="4"/>
    </row>
    <row r="6" customFormat="false" ht="51.75" hidden="false" customHeight="true" outlineLevel="0" collapsed="false">
      <c r="A6" s="5" t="s">
        <v>12</v>
      </c>
      <c r="B6" s="6" t="s">
        <v>13</v>
      </c>
      <c r="C6" s="7" t="s">
        <v>14</v>
      </c>
      <c r="D6" s="8" t="s">
        <v>15</v>
      </c>
      <c r="E6" s="8" t="s">
        <v>16</v>
      </c>
      <c r="F6" s="5" t="s">
        <v>17</v>
      </c>
      <c r="G6" s="9" t="n">
        <f aca="false">I6*H6</f>
        <v>1238.82</v>
      </c>
      <c r="H6" s="0" t="n">
        <v>56.31</v>
      </c>
      <c r="I6" s="0" t="n">
        <v>22</v>
      </c>
    </row>
    <row r="7" customFormat="false" ht="51.75" hidden="false" customHeight="true" outlineLevel="0" collapsed="false">
      <c r="A7" s="5" t="s">
        <v>18</v>
      </c>
      <c r="B7" s="6" t="s">
        <v>19</v>
      </c>
      <c r="C7" s="10" t="s">
        <v>20</v>
      </c>
      <c r="D7" s="7" t="s">
        <v>21</v>
      </c>
      <c r="E7" s="8" t="s">
        <v>22</v>
      </c>
      <c r="F7" s="5" t="s">
        <v>5</v>
      </c>
      <c r="G7" s="9" t="n">
        <f aca="false">I7*H7</f>
        <v>633.16</v>
      </c>
      <c r="H7" s="0" t="n">
        <v>143.9</v>
      </c>
      <c r="I7" s="0" t="n">
        <v>4.4</v>
      </c>
    </row>
    <row r="8" customFormat="false" ht="19.5" hidden="false" customHeight="true" outlineLevel="0" collapsed="false">
      <c r="A8" s="4" t="s">
        <v>23</v>
      </c>
      <c r="B8" s="4"/>
      <c r="C8" s="4"/>
      <c r="D8" s="4"/>
      <c r="E8" s="4"/>
      <c r="F8" s="4"/>
      <c r="G8" s="4"/>
      <c r="H8" s="4"/>
    </row>
    <row r="9" customFormat="false" ht="51.75" hidden="false" customHeight="true" outlineLevel="0" collapsed="false">
      <c r="A9" s="5" t="s">
        <v>24</v>
      </c>
      <c r="B9" s="6" t="s">
        <v>25</v>
      </c>
      <c r="C9" s="10" t="s">
        <v>26</v>
      </c>
      <c r="D9" s="7" t="s">
        <v>27</v>
      </c>
      <c r="E9" s="11" t="s">
        <v>28</v>
      </c>
      <c r="F9" s="5" t="s">
        <v>5</v>
      </c>
      <c r="G9" s="9" t="n">
        <f aca="false">I9*H9</f>
        <v>516.1</v>
      </c>
      <c r="H9" s="0" t="n">
        <v>51.61</v>
      </c>
      <c r="I9" s="0" t="n">
        <v>10</v>
      </c>
    </row>
    <row r="10" customFormat="false" ht="51.75" hidden="false" customHeight="true" outlineLevel="0" collapsed="false">
      <c r="A10" s="5" t="s">
        <v>29</v>
      </c>
      <c r="B10" s="6" t="s">
        <v>30</v>
      </c>
      <c r="C10" s="7" t="s">
        <v>31</v>
      </c>
      <c r="D10" s="10" t="s">
        <v>32</v>
      </c>
      <c r="E10" s="12" t="s">
        <v>33</v>
      </c>
      <c r="F10" s="5" t="s">
        <v>17</v>
      </c>
      <c r="G10" s="9" t="n">
        <f aca="false">I10*H10</f>
        <v>281.9</v>
      </c>
      <c r="H10" s="0" t="n">
        <v>281.9</v>
      </c>
      <c r="I10" s="0" t="n">
        <v>1</v>
      </c>
    </row>
    <row r="11" customFormat="false" ht="19.5" hidden="false" customHeight="true" outlineLevel="0" collapsed="false">
      <c r="A11" s="4" t="s">
        <v>34</v>
      </c>
      <c r="B11" s="4"/>
      <c r="C11" s="4"/>
      <c r="D11" s="4"/>
      <c r="E11" s="4"/>
      <c r="F11" s="4"/>
      <c r="G11" s="4"/>
      <c r="H11" s="4"/>
    </row>
    <row r="12" customFormat="false" ht="51.75" hidden="false" customHeight="true" outlineLevel="0" collapsed="false">
      <c r="A12" s="5" t="s">
        <v>35</v>
      </c>
      <c r="B12" s="6" t="s">
        <v>36</v>
      </c>
      <c r="C12" s="12" t="s">
        <v>37</v>
      </c>
      <c r="D12" s="10" t="s">
        <v>38</v>
      </c>
      <c r="E12" s="13" t="s">
        <v>39</v>
      </c>
      <c r="F12" s="5" t="s">
        <v>6</v>
      </c>
      <c r="G12" s="9" t="n">
        <f aca="false">I12*H12</f>
        <v>247.9</v>
      </c>
      <c r="H12" s="0" t="n">
        <v>247.9</v>
      </c>
      <c r="I12" s="0" t="n">
        <v>1</v>
      </c>
    </row>
    <row r="13" customFormat="false" ht="51.75" hidden="false" customHeight="true" outlineLevel="0" collapsed="false">
      <c r="A13" s="5" t="s">
        <v>40</v>
      </c>
      <c r="B13" s="6" t="s">
        <v>41</v>
      </c>
      <c r="C13" s="8" t="s">
        <v>42</v>
      </c>
      <c r="D13" s="8" t="s">
        <v>43</v>
      </c>
      <c r="E13" s="8" t="s">
        <v>44</v>
      </c>
      <c r="F13" s="5" t="s">
        <v>45</v>
      </c>
      <c r="G13" s="14"/>
      <c r="I13" s="0" t="n">
        <v>1</v>
      </c>
    </row>
    <row r="14" customFormat="false" ht="51.75" hidden="false" customHeight="true" outlineLevel="0" collapsed="false">
      <c r="A14" s="5" t="s">
        <v>46</v>
      </c>
      <c r="B14" s="6" t="s">
        <v>47</v>
      </c>
      <c r="C14" s="15" t="s">
        <v>48</v>
      </c>
      <c r="D14" s="12" t="s">
        <v>49</v>
      </c>
      <c r="E14" s="12" t="s">
        <v>37</v>
      </c>
      <c r="F14" s="5" t="s">
        <v>50</v>
      </c>
      <c r="G14" s="14"/>
      <c r="I14" s="0" t="n">
        <v>1</v>
      </c>
    </row>
    <row r="15" customFormat="false" ht="19.5" hidden="false" customHeight="true" outlineLevel="0" collapsed="false">
      <c r="A15" s="4" t="s">
        <v>51</v>
      </c>
      <c r="B15" s="4"/>
      <c r="C15" s="4"/>
      <c r="D15" s="4"/>
      <c r="E15" s="4"/>
      <c r="F15" s="4"/>
      <c r="G15" s="4"/>
      <c r="H15" s="4"/>
    </row>
    <row r="16" customFormat="false" ht="51.75" hidden="false" customHeight="true" outlineLevel="0" collapsed="false">
      <c r="A16" s="5" t="s">
        <v>52</v>
      </c>
      <c r="B16" s="6" t="s">
        <v>53</v>
      </c>
      <c r="C16" s="7" t="s">
        <v>54</v>
      </c>
      <c r="D16" s="15" t="s">
        <v>55</v>
      </c>
      <c r="E16" s="8" t="s">
        <v>56</v>
      </c>
      <c r="F16" s="5" t="s">
        <v>17</v>
      </c>
      <c r="G16" s="9" t="n">
        <f aca="false">I16*H16</f>
        <v>939.72</v>
      </c>
      <c r="H16" s="0" t="n">
        <v>313.24</v>
      </c>
      <c r="I16" s="0" t="n">
        <v>3</v>
      </c>
    </row>
    <row r="17" customFormat="false" ht="19.5" hidden="false" customHeight="true" outlineLevel="0" collapsed="false">
      <c r="A17" s="4" t="s">
        <v>57</v>
      </c>
      <c r="B17" s="4"/>
      <c r="C17" s="4"/>
      <c r="D17" s="4"/>
      <c r="E17" s="4"/>
      <c r="F17" s="4"/>
      <c r="G17" s="4"/>
      <c r="H17" s="4"/>
    </row>
    <row r="18" customFormat="false" ht="51.75" hidden="false" customHeight="true" outlineLevel="0" collapsed="false">
      <c r="A18" s="5" t="s">
        <v>58</v>
      </c>
      <c r="B18" s="6" t="s">
        <v>59</v>
      </c>
      <c r="C18" s="7" t="s">
        <v>60</v>
      </c>
      <c r="D18" s="10" t="s">
        <v>61</v>
      </c>
      <c r="E18" s="10" t="s">
        <v>62</v>
      </c>
      <c r="F18" s="5" t="s">
        <v>17</v>
      </c>
      <c r="G18" s="9" t="n">
        <f aca="false">I18*H18</f>
        <v>79.9</v>
      </c>
      <c r="H18" s="0" t="n">
        <v>79.9</v>
      </c>
      <c r="I18" s="0" t="n">
        <v>1</v>
      </c>
    </row>
    <row r="19" customFormat="false" ht="19.5" hidden="false" customHeight="true" outlineLevel="0" collapsed="false">
      <c r="A19" s="4" t="s">
        <v>63</v>
      </c>
      <c r="B19" s="4"/>
      <c r="C19" s="4"/>
      <c r="D19" s="4"/>
      <c r="E19" s="4"/>
      <c r="F19" s="4"/>
      <c r="G19" s="4"/>
      <c r="H19" s="4"/>
    </row>
    <row r="20" customFormat="false" ht="51.75" hidden="false" customHeight="true" outlineLevel="0" collapsed="false">
      <c r="A20" s="5" t="s">
        <v>64</v>
      </c>
      <c r="B20" s="6" t="s">
        <v>65</v>
      </c>
      <c r="C20" s="12" t="s">
        <v>66</v>
      </c>
      <c r="D20" s="12" t="s">
        <v>66</v>
      </c>
      <c r="E20" s="12" t="s">
        <v>66</v>
      </c>
      <c r="F20" s="5" t="s">
        <v>67</v>
      </c>
      <c r="G20" s="9" t="n">
        <f aca="false">I20*H20</f>
        <v>3930</v>
      </c>
      <c r="H20" s="0" t="n">
        <v>3930</v>
      </c>
      <c r="I20" s="0" t="n">
        <v>1</v>
      </c>
    </row>
    <row r="22" customFormat="false" ht="15" hidden="false" customHeight="false" outlineLevel="0" collapsed="false">
      <c r="A22" s="16" t="s">
        <v>68</v>
      </c>
      <c r="B22" s="16"/>
      <c r="C22" s="16"/>
      <c r="D22" s="16"/>
      <c r="E22" s="16"/>
      <c r="F22" s="16"/>
      <c r="G22" s="17" t="n">
        <f aca="false">IFERROR(G6,0)+IFERROR(G7,0)+IFERROR(G9,0)+IFERROR(G10,0)+IFERROR(G12,0)+IFERROR(G13,0)+IFERROR(G14,0)+IFERROR(G16,0)+IFERROR(G18,0)+IFERROR(G20,0)</f>
        <v>7867.5</v>
      </c>
      <c r="H22" s="18"/>
    </row>
    <row r="23" customFormat="false" ht="15" hidden="false" customHeight="false" outlineLevel="0" collapsed="false">
      <c r="A23" s="19" t="s">
        <v>69</v>
      </c>
      <c r="B23" s="19"/>
      <c r="C23" s="19"/>
      <c r="D23" s="19"/>
      <c r="E23" s="19"/>
      <c r="F23" s="19"/>
      <c r="G23" s="20" t="n">
        <v>5500</v>
      </c>
      <c r="H23" s="18"/>
    </row>
    <row r="24" customFormat="false" ht="17.35" hidden="false" customHeight="false" outlineLevel="0" collapsed="false">
      <c r="A24" s="21" t="s">
        <v>70</v>
      </c>
      <c r="B24" s="21"/>
      <c r="C24" s="21"/>
      <c r="D24" s="21"/>
      <c r="E24" s="21"/>
      <c r="F24" s="21"/>
      <c r="G24" s="22" t="n">
        <f aca="false">G22+G23</f>
        <v>13367.5</v>
      </c>
      <c r="H24" s="23"/>
    </row>
  </sheetData>
  <mergeCells count="11">
    <mergeCell ref="A1:H1"/>
    <mergeCell ref="A2:H2"/>
    <mergeCell ref="A5:H5"/>
    <mergeCell ref="A8:H8"/>
    <mergeCell ref="A11:H11"/>
    <mergeCell ref="A15:H15"/>
    <mergeCell ref="A17:H17"/>
    <mergeCell ref="A19:H19"/>
    <mergeCell ref="A22:F22"/>
    <mergeCell ref="A23:F23"/>
    <mergeCell ref="A24:F24"/>
  </mergeCells>
  <hyperlinks>
    <hyperlink ref="C6" r:id="rId1" display="R$ 56,31/m²"/>
    <hyperlink ref="C7" r:id="rId2" display="R$ 159,71/m²"/>
    <hyperlink ref="D7" r:id="rId3" display="R$ 143,90/m²"/>
    <hyperlink ref="C9" r:id="rId4" display="R$ 59,90 (à vista)"/>
    <hyperlink ref="D9" r:id="rId5" display="R$ 51,61 (Pix)"/>
    <hyperlink ref="E9" r:id="rId6" display="Sem estoque&#10;ref. mai/25: R$ 29,90"/>
    <hyperlink ref="C10" r:id="rId7" display="R$ 281,90 (à vista)"/>
    <hyperlink ref="D10" r:id="rId8" display="R$ 281,91 (Pix)"/>
    <hyperlink ref="D12" r:id="rId9" display="R$ 309,90"/>
    <hyperlink ref="C16" r:id="rId10" display="R$ 313,24 (kit c/ 6 spots)"/>
    <hyperlink ref="C18" r:id="rId11" display="R$ 79,90"/>
    <hyperlink ref="D18" r:id="rId12" display="R$ 104,43 (pix) / R$ 111,10 (cartão)"/>
    <hyperlink ref="E18" r:id="rId13" display="R$ 102,90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50"/>
    <col collapsed="false" customWidth="true" hidden="false" outlineLevel="0" max="3" min="3" style="0" width="8"/>
    <col collapsed="false" customWidth="true" hidden="false" outlineLevel="0" max="5" min="4" style="0" width="16"/>
    <col collapsed="false" customWidth="true" hidden="false" outlineLevel="0" max="6" min="6" style="0" width="22"/>
    <col collapsed="false" customWidth="true" hidden="false" outlineLevel="0" max="7" min="7" style="0" width="55"/>
  </cols>
  <sheetData>
    <row r="1" customFormat="false" ht="17.35" hidden="false" customHeight="false" outlineLevel="0" collapsed="false">
      <c r="A1" s="1" t="s">
        <v>71</v>
      </c>
      <c r="B1" s="1"/>
      <c r="C1" s="1"/>
      <c r="D1" s="1"/>
      <c r="E1" s="1"/>
      <c r="F1" s="1"/>
      <c r="G1" s="1"/>
    </row>
    <row r="3" customFormat="false" ht="15" hidden="false" customHeight="false" outlineLevel="0" collapsed="false">
      <c r="A3" s="3" t="s">
        <v>72</v>
      </c>
      <c r="B3" s="3" t="s">
        <v>2</v>
      </c>
      <c r="C3" s="3" t="s">
        <v>73</v>
      </c>
      <c r="D3" s="3" t="s">
        <v>74</v>
      </c>
      <c r="E3" s="3" t="s">
        <v>8</v>
      </c>
      <c r="F3" s="3" t="s">
        <v>75</v>
      </c>
      <c r="G3" s="3" t="s">
        <v>76</v>
      </c>
    </row>
    <row r="4" customFormat="false" ht="43.5" hidden="false" customHeight="true" outlineLevel="0" collapsed="false">
      <c r="A4" s="24" t="s">
        <v>4</v>
      </c>
      <c r="B4" s="25" t="s">
        <v>77</v>
      </c>
      <c r="C4" s="25" t="n">
        <v>12</v>
      </c>
      <c r="D4" s="26" t="n">
        <v>112.06</v>
      </c>
      <c r="E4" s="27" t="n">
        <f aca="false">C4*D4</f>
        <v>1344.72</v>
      </c>
      <c r="F4" s="28" t="s">
        <v>78</v>
      </c>
      <c r="G4" s="29" t="s">
        <v>79</v>
      </c>
    </row>
    <row r="5" customFormat="false" ht="43.5" hidden="false" customHeight="true" outlineLevel="0" collapsed="false">
      <c r="A5" s="30" t="s">
        <v>5</v>
      </c>
      <c r="B5" s="25" t="s">
        <v>80</v>
      </c>
      <c r="C5" s="25" t="n">
        <v>3</v>
      </c>
      <c r="D5" s="26" t="n">
        <v>244.63</v>
      </c>
      <c r="E5" s="27" t="n">
        <f aca="false">C5*D5</f>
        <v>733.89</v>
      </c>
      <c r="F5" s="28" t="s">
        <v>78</v>
      </c>
      <c r="G5" s="29" t="s">
        <v>81</v>
      </c>
    </row>
    <row r="6" customFormat="false" ht="43.5" hidden="false" customHeight="true" outlineLevel="0" collapsed="false">
      <c r="A6" s="30" t="s">
        <v>5</v>
      </c>
      <c r="B6" s="25" t="s">
        <v>82</v>
      </c>
      <c r="C6" s="25" t="n">
        <v>10</v>
      </c>
      <c r="D6" s="26" t="n">
        <v>51.61</v>
      </c>
      <c r="E6" s="27" t="n">
        <f aca="false">C6*D6</f>
        <v>516.1</v>
      </c>
      <c r="F6" s="28" t="s">
        <v>78</v>
      </c>
      <c r="G6" s="29" t="s">
        <v>83</v>
      </c>
    </row>
    <row r="7" customFormat="false" ht="43.5" hidden="false" customHeight="true" outlineLevel="0" collapsed="false">
      <c r="A7" s="24" t="s">
        <v>4</v>
      </c>
      <c r="B7" s="25" t="s">
        <v>84</v>
      </c>
      <c r="C7" s="25" t="n">
        <v>1</v>
      </c>
      <c r="D7" s="26" t="n">
        <v>281.9</v>
      </c>
      <c r="E7" s="27" t="n">
        <f aca="false">C7*D7</f>
        <v>281.9</v>
      </c>
      <c r="F7" s="28" t="s">
        <v>78</v>
      </c>
      <c r="G7" s="29" t="s">
        <v>85</v>
      </c>
    </row>
    <row r="8" customFormat="false" ht="43.5" hidden="false" customHeight="true" outlineLevel="0" collapsed="false">
      <c r="A8" s="31" t="s">
        <v>6</v>
      </c>
      <c r="B8" s="25" t="s">
        <v>86</v>
      </c>
      <c r="C8" s="25" t="n">
        <v>1</v>
      </c>
      <c r="D8" s="26" t="n">
        <v>247.9</v>
      </c>
      <c r="E8" s="27" t="n">
        <f aca="false">C8*D8</f>
        <v>247.9</v>
      </c>
      <c r="F8" s="32" t="s">
        <v>66</v>
      </c>
      <c r="G8" s="29" t="s">
        <v>87</v>
      </c>
    </row>
    <row r="9" customFormat="false" ht="43.5" hidden="false" customHeight="true" outlineLevel="0" collapsed="false">
      <c r="A9" s="24" t="s">
        <v>4</v>
      </c>
      <c r="B9" s="25" t="s">
        <v>88</v>
      </c>
      <c r="C9" s="25" t="n">
        <v>3</v>
      </c>
      <c r="D9" s="26" t="n">
        <v>313.24</v>
      </c>
      <c r="E9" s="27" t="n">
        <f aca="false">C9*D9</f>
        <v>939.72</v>
      </c>
      <c r="F9" s="28" t="s">
        <v>89</v>
      </c>
      <c r="G9" s="29" t="s">
        <v>90</v>
      </c>
    </row>
    <row r="10" customFormat="false" ht="43.5" hidden="false" customHeight="true" outlineLevel="0" collapsed="false">
      <c r="A10" s="24" t="s">
        <v>4</v>
      </c>
      <c r="B10" s="25" t="s">
        <v>91</v>
      </c>
      <c r="C10" s="25" t="n">
        <v>1</v>
      </c>
      <c r="D10" s="26" t="n">
        <v>79.9</v>
      </c>
      <c r="E10" s="27" t="n">
        <f aca="false">C10*D10</f>
        <v>79.9</v>
      </c>
      <c r="F10" s="28" t="s">
        <v>89</v>
      </c>
      <c r="G10" s="29" t="s">
        <v>92</v>
      </c>
    </row>
    <row r="11" customFormat="false" ht="43.5" hidden="false" customHeight="true" outlineLevel="0" collapsed="false">
      <c r="A11" s="33" t="s">
        <v>93</v>
      </c>
      <c r="B11" s="25" t="s">
        <v>94</v>
      </c>
      <c r="C11" s="25" t="n">
        <v>1</v>
      </c>
      <c r="D11" s="26" t="n">
        <v>3930</v>
      </c>
      <c r="E11" s="27" t="n">
        <f aca="false">C11*D11</f>
        <v>3930</v>
      </c>
      <c r="F11" s="32" t="s">
        <v>95</v>
      </c>
      <c r="G11" s="29" t="s">
        <v>96</v>
      </c>
    </row>
    <row r="13" customFormat="false" ht="17.35" hidden="false" customHeight="false" outlineLevel="0" collapsed="false">
      <c r="A13" s="16" t="s">
        <v>97</v>
      </c>
      <c r="B13" s="16"/>
      <c r="C13" s="16"/>
      <c r="D13" s="16"/>
      <c r="E13" s="34" t="n">
        <f aca="false">SUM(E4:E11)</f>
        <v>8074.13</v>
      </c>
      <c r="F13" s="18"/>
      <c r="G13" s="18"/>
    </row>
    <row r="15" customFormat="false" ht="15" hidden="false" customHeight="false" outlineLevel="0" collapsed="false">
      <c r="A15" s="35" t="s">
        <v>98</v>
      </c>
    </row>
    <row r="16" customFormat="false" ht="15" hidden="false" customHeight="false" outlineLevel="0" collapsed="false">
      <c r="C16" s="35" t="s">
        <v>4</v>
      </c>
      <c r="D16" s="35" t="s">
        <v>5</v>
      </c>
      <c r="E16" s="35" t="s">
        <v>6</v>
      </c>
      <c r="F16" s="35" t="s">
        <v>93</v>
      </c>
    </row>
    <row r="17" customFormat="false" ht="15" hidden="false" customHeight="false" outlineLevel="0" collapsed="false">
      <c r="C17" s="36" t="n">
        <f aca="false">SUMIF(A4:A11,"Leroy Merlin",E4:E11)</f>
        <v>2646.24</v>
      </c>
      <c r="D17" s="36" t="n">
        <f aca="false">SUMIF(A4:A11,"Telhanorte",E4:E11)</f>
        <v>1249.99</v>
      </c>
      <c r="E17" s="36" t="n">
        <f aca="false">SUMIF(A4:A11,"Obramax",E4:E11)</f>
        <v>247.9</v>
      </c>
      <c r="F17" s="36" t="n">
        <f aca="false">SUMIF(A4:A11,"Diamond Mármores",E4:E11)</f>
        <v>3930</v>
      </c>
    </row>
  </sheetData>
  <mergeCells count="2">
    <mergeCell ref="A1:G1"/>
    <mergeCell ref="A13:D13"/>
  </mergeCells>
  <hyperlinks>
    <hyperlink ref="F4" r:id="rId1" display="Ver produto →"/>
    <hyperlink ref="F5" r:id="rId2" display="Ver produto →"/>
    <hyperlink ref="F6" r:id="rId3" display="Ver produto →"/>
    <hyperlink ref="F7" r:id="rId4" display="Ver produto →"/>
    <hyperlink ref="F9" r:id="rId5" display="Busca Leroy →"/>
    <hyperlink ref="F10" r:id="rId6" display="Busca Leroy →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5"/>
    <col collapsed="false" customWidth="true" hidden="false" outlineLevel="0" max="2" min="2" style="0" width="9"/>
    <col collapsed="false" customWidth="true" hidden="false" outlineLevel="0" max="3" min="3" style="0" width="20"/>
    <col collapsed="false" customWidth="true" hidden="false" outlineLevel="0" max="4" min="4" style="0" width="16"/>
    <col collapsed="false" customWidth="true" hidden="false" outlineLevel="0" max="5" min="5" style="0" width="52"/>
  </cols>
  <sheetData>
    <row r="1" customFormat="false" ht="17.35" hidden="false" customHeight="false" outlineLevel="0" collapsed="false">
      <c r="A1" s="1" t="s">
        <v>99</v>
      </c>
      <c r="B1" s="1"/>
      <c r="C1" s="1"/>
      <c r="D1" s="1"/>
      <c r="E1" s="1"/>
    </row>
    <row r="2" customFormat="false" ht="15" hidden="false" customHeight="false" outlineLevel="0" collapsed="false">
      <c r="A2" s="2" t="s">
        <v>100</v>
      </c>
      <c r="B2" s="2"/>
      <c r="C2" s="2"/>
      <c r="D2" s="2"/>
      <c r="E2" s="2"/>
    </row>
    <row r="4" customFormat="false" ht="15" hidden="false" customHeight="false" outlineLevel="0" collapsed="false">
      <c r="A4" s="37" t="s">
        <v>2</v>
      </c>
      <c r="B4" s="37" t="s">
        <v>73</v>
      </c>
      <c r="C4" s="37" t="s">
        <v>101</v>
      </c>
      <c r="D4" s="37" t="s">
        <v>8</v>
      </c>
      <c r="E4" s="37" t="s">
        <v>102</v>
      </c>
    </row>
    <row r="5" customFormat="false" ht="24" hidden="false" customHeight="true" outlineLevel="0" collapsed="false">
      <c r="A5" s="25" t="s">
        <v>40</v>
      </c>
      <c r="B5" s="25" t="n">
        <v>1</v>
      </c>
      <c r="C5" s="38"/>
      <c r="D5" s="39" t="n">
        <f aca="false">IFERROR(B5*C5,0)</f>
        <v>0</v>
      </c>
      <c r="E5" s="40" t="s">
        <v>103</v>
      </c>
    </row>
    <row r="6" customFormat="false" ht="24" hidden="false" customHeight="true" outlineLevel="0" collapsed="false">
      <c r="A6" s="25" t="s">
        <v>46</v>
      </c>
      <c r="B6" s="25" t="n">
        <v>1</v>
      </c>
      <c r="C6" s="38"/>
      <c r="D6" s="39" t="n">
        <f aca="false">IFERROR(B6*C6,0)</f>
        <v>0</v>
      </c>
      <c r="E6" s="40" t="s">
        <v>103</v>
      </c>
    </row>
    <row r="7" customFormat="false" ht="24" hidden="false" customHeight="true" outlineLevel="0" collapsed="false">
      <c r="A7" s="25" t="s">
        <v>104</v>
      </c>
      <c r="B7" s="25" t="n">
        <v>13.2</v>
      </c>
      <c r="C7" s="38"/>
      <c r="D7" s="39" t="n">
        <f aca="false">IFERROR(B7*C7,0)</f>
        <v>0</v>
      </c>
      <c r="E7" s="40" t="s">
        <v>105</v>
      </c>
    </row>
    <row r="8" customFormat="false" ht="24" hidden="false" customHeight="true" outlineLevel="0" collapsed="false">
      <c r="A8" s="25" t="s">
        <v>106</v>
      </c>
      <c r="B8" s="25" t="n">
        <v>8</v>
      </c>
      <c r="C8" s="38"/>
      <c r="D8" s="39" t="n">
        <f aca="false">IFERROR(B8*C8,0)</f>
        <v>0</v>
      </c>
      <c r="E8" s="40" t="s">
        <v>107</v>
      </c>
    </row>
    <row r="9" customFormat="false" ht="24" hidden="false" customHeight="true" outlineLevel="0" collapsed="false">
      <c r="A9" s="25" t="s">
        <v>108</v>
      </c>
      <c r="B9" s="25" t="n">
        <v>2</v>
      </c>
      <c r="C9" s="38"/>
      <c r="D9" s="39" t="n">
        <f aca="false">IFERROR(B9*C9,0)</f>
        <v>0</v>
      </c>
      <c r="E9" s="40" t="s">
        <v>66</v>
      </c>
    </row>
    <row r="10" customFormat="false" ht="24" hidden="false" customHeight="true" outlineLevel="0" collapsed="false">
      <c r="A10" s="25" t="s">
        <v>109</v>
      </c>
      <c r="B10" s="25" t="n">
        <v>2</v>
      </c>
      <c r="C10" s="38"/>
      <c r="D10" s="39" t="n">
        <f aca="false">IFERROR(B10*C10,0)</f>
        <v>0</v>
      </c>
      <c r="E10" s="40" t="s">
        <v>110</v>
      </c>
    </row>
    <row r="11" customFormat="false" ht="24" hidden="false" customHeight="true" outlineLevel="0" collapsed="false">
      <c r="A11" s="25" t="s">
        <v>111</v>
      </c>
      <c r="B11" s="25" t="n">
        <v>2</v>
      </c>
      <c r="C11" s="38"/>
      <c r="D11" s="39" t="n">
        <f aca="false">IFERROR(B11*C11,0)</f>
        <v>0</v>
      </c>
      <c r="E11" s="40" t="s">
        <v>112</v>
      </c>
    </row>
    <row r="12" customFormat="false" ht="24" hidden="false" customHeight="true" outlineLevel="0" collapsed="false">
      <c r="A12" s="25" t="s">
        <v>113</v>
      </c>
      <c r="B12" s="25" t="n">
        <v>1</v>
      </c>
      <c r="C12" s="38"/>
      <c r="D12" s="39" t="n">
        <f aca="false">IFERROR(B12*C12,0)</f>
        <v>0</v>
      </c>
      <c r="E12" s="40" t="s">
        <v>114</v>
      </c>
    </row>
    <row r="13" customFormat="false" ht="24" hidden="false" customHeight="true" outlineLevel="0" collapsed="false">
      <c r="A13" s="25" t="s">
        <v>115</v>
      </c>
      <c r="B13" s="25" t="n">
        <v>1</v>
      </c>
      <c r="C13" s="38"/>
      <c r="D13" s="39" t="n">
        <f aca="false">IFERROR(B13*C13,0)</f>
        <v>0</v>
      </c>
      <c r="E13" s="40" t="s">
        <v>116</v>
      </c>
    </row>
    <row r="14" customFormat="false" ht="24" hidden="false" customHeight="true" outlineLevel="0" collapsed="false">
      <c r="A14" s="25" t="s">
        <v>117</v>
      </c>
      <c r="B14" s="25" t="n">
        <v>150</v>
      </c>
      <c r="C14" s="38"/>
      <c r="D14" s="39" t="n">
        <f aca="false">IFERROR(B14*C14,0)</f>
        <v>0</v>
      </c>
      <c r="E14" s="40" t="s">
        <v>118</v>
      </c>
    </row>
    <row r="15" customFormat="false" ht="24" hidden="false" customHeight="true" outlineLevel="0" collapsed="false">
      <c r="A15" s="25" t="s">
        <v>119</v>
      </c>
      <c r="B15" s="25" t="n">
        <v>6</v>
      </c>
      <c r="C15" s="38"/>
      <c r="D15" s="39" t="n">
        <f aca="false">IFERROR(B15*C15,0)</f>
        <v>0</v>
      </c>
      <c r="E15" s="40" t="s">
        <v>120</v>
      </c>
    </row>
    <row r="16" customFormat="false" ht="24" hidden="false" customHeight="true" outlineLevel="0" collapsed="false">
      <c r="A16" s="25" t="s">
        <v>121</v>
      </c>
      <c r="B16" s="25" t="n">
        <v>2</v>
      </c>
      <c r="C16" s="38"/>
      <c r="D16" s="39" t="n">
        <f aca="false">IFERROR(B16*C16,0)</f>
        <v>0</v>
      </c>
      <c r="E16" s="40" t="s">
        <v>122</v>
      </c>
    </row>
    <row r="17" customFormat="false" ht="24" hidden="false" customHeight="true" outlineLevel="0" collapsed="false">
      <c r="A17" s="25" t="s">
        <v>123</v>
      </c>
      <c r="B17" s="25" t="n">
        <v>2</v>
      </c>
      <c r="C17" s="38"/>
      <c r="D17" s="39" t="n">
        <f aca="false">IFERROR(B17*C17,0)</f>
        <v>0</v>
      </c>
      <c r="E17" s="40" t="s">
        <v>124</v>
      </c>
    </row>
    <row r="18" customFormat="false" ht="24" hidden="false" customHeight="true" outlineLevel="0" collapsed="false">
      <c r="A18" s="25" t="s">
        <v>125</v>
      </c>
      <c r="B18" s="25" t="n">
        <v>1</v>
      </c>
      <c r="C18" s="38"/>
      <c r="D18" s="39" t="n">
        <f aca="false">IFERROR(B18*C18,0)</f>
        <v>0</v>
      </c>
      <c r="E18" s="40" t="s">
        <v>126</v>
      </c>
    </row>
    <row r="19" customFormat="false" ht="24" hidden="false" customHeight="true" outlineLevel="0" collapsed="false">
      <c r="A19" s="25" t="s">
        <v>127</v>
      </c>
      <c r="B19" s="25" t="n">
        <v>8</v>
      </c>
      <c r="C19" s="38"/>
      <c r="D19" s="39" t="n">
        <f aca="false">IFERROR(B19*C19,0)</f>
        <v>0</v>
      </c>
      <c r="E19" s="40" t="s">
        <v>128</v>
      </c>
    </row>
    <row r="20" customFormat="false" ht="24" hidden="false" customHeight="true" outlineLevel="0" collapsed="false">
      <c r="A20" s="25" t="s">
        <v>129</v>
      </c>
      <c r="B20" s="25" t="n">
        <v>3</v>
      </c>
      <c r="C20" s="38"/>
      <c r="D20" s="39" t="n">
        <f aca="false">IFERROR(B20*C20,0)</f>
        <v>0</v>
      </c>
      <c r="E20" s="40" t="s">
        <v>130</v>
      </c>
    </row>
    <row r="21" customFormat="false" ht="24" hidden="false" customHeight="true" outlineLevel="0" collapsed="false">
      <c r="A21" s="25" t="s">
        <v>131</v>
      </c>
      <c r="B21" s="25" t="n">
        <v>1</v>
      </c>
      <c r="C21" s="38"/>
      <c r="D21" s="39" t="n">
        <f aca="false">IFERROR(B21*C21,0)</f>
        <v>0</v>
      </c>
      <c r="E21" s="40" t="s">
        <v>132</v>
      </c>
    </row>
    <row r="22" customFormat="false" ht="24" hidden="false" customHeight="true" outlineLevel="0" collapsed="false">
      <c r="A22" s="25" t="s">
        <v>133</v>
      </c>
      <c r="B22" s="25" t="n">
        <v>2</v>
      </c>
      <c r="C22" s="38"/>
      <c r="D22" s="39" t="n">
        <f aca="false">IFERROR(B22*C22,0)</f>
        <v>0</v>
      </c>
      <c r="E22" s="40" t="s">
        <v>66</v>
      </c>
    </row>
    <row r="23" customFormat="false" ht="24" hidden="false" customHeight="true" outlineLevel="0" collapsed="false">
      <c r="A23" s="25" t="s">
        <v>134</v>
      </c>
      <c r="B23" s="25" t="n">
        <v>15</v>
      </c>
      <c r="C23" s="38"/>
      <c r="D23" s="39" t="n">
        <f aca="false">IFERROR(B23*C23,0)</f>
        <v>0</v>
      </c>
      <c r="E23" s="40" t="s">
        <v>135</v>
      </c>
    </row>
    <row r="24" customFormat="false" ht="24" hidden="false" customHeight="true" outlineLevel="0" collapsed="false">
      <c r="A24" s="25" t="s">
        <v>136</v>
      </c>
      <c r="B24" s="25" t="n">
        <v>3</v>
      </c>
      <c r="C24" s="38"/>
      <c r="D24" s="39" t="n">
        <f aca="false">IFERROR(B24*C24,0)</f>
        <v>0</v>
      </c>
      <c r="E24" s="40" t="s">
        <v>137</v>
      </c>
    </row>
    <row r="25" customFormat="false" ht="24" hidden="false" customHeight="true" outlineLevel="0" collapsed="false">
      <c r="A25" s="25" t="s">
        <v>138</v>
      </c>
      <c r="B25" s="25" t="n">
        <v>12</v>
      </c>
      <c r="C25" s="38"/>
      <c r="D25" s="39" t="n">
        <f aca="false">IFERROR(B25*C25,0)</f>
        <v>0</v>
      </c>
      <c r="E25" s="40" t="s">
        <v>139</v>
      </c>
    </row>
    <row r="26" customFormat="false" ht="24" hidden="false" customHeight="true" outlineLevel="0" collapsed="false">
      <c r="A26" s="25" t="s">
        <v>140</v>
      </c>
      <c r="B26" s="25" t="n">
        <v>3</v>
      </c>
      <c r="C26" s="38"/>
      <c r="D26" s="39" t="n">
        <f aca="false">IFERROR(B26*C26,0)</f>
        <v>0</v>
      </c>
      <c r="E26" s="40" t="s">
        <v>141</v>
      </c>
    </row>
    <row r="27" customFormat="false" ht="24" hidden="false" customHeight="true" outlineLevel="0" collapsed="false">
      <c r="A27" s="25" t="s">
        <v>142</v>
      </c>
      <c r="B27" s="25" t="n">
        <v>6</v>
      </c>
      <c r="C27" s="38"/>
      <c r="D27" s="39" t="n">
        <f aca="false">IFERROR(B27*C27,0)</f>
        <v>0</v>
      </c>
      <c r="E27" s="40" t="s">
        <v>66</v>
      </c>
    </row>
    <row r="28" customFormat="false" ht="24" hidden="false" customHeight="true" outlineLevel="0" collapsed="false">
      <c r="A28" s="25" t="s">
        <v>143</v>
      </c>
      <c r="B28" s="25" t="n">
        <v>2</v>
      </c>
      <c r="C28" s="38"/>
      <c r="D28" s="39" t="n">
        <f aca="false">IFERROR(B28*C28,0)</f>
        <v>0</v>
      </c>
      <c r="E28" s="40" t="s">
        <v>66</v>
      </c>
    </row>
    <row r="29" customFormat="false" ht="24" hidden="false" customHeight="true" outlineLevel="0" collapsed="false">
      <c r="A29" s="25" t="s">
        <v>144</v>
      </c>
      <c r="B29" s="25" t="n">
        <v>2</v>
      </c>
      <c r="C29" s="38"/>
      <c r="D29" s="39" t="n">
        <f aca="false">IFERROR(B29*C29,0)</f>
        <v>0</v>
      </c>
      <c r="E29" s="40" t="s">
        <v>145</v>
      </c>
    </row>
    <row r="30" customFormat="false" ht="24" hidden="false" customHeight="true" outlineLevel="0" collapsed="false">
      <c r="A30" s="25" t="s">
        <v>146</v>
      </c>
      <c r="B30" s="25" t="n">
        <v>1</v>
      </c>
      <c r="C30" s="38"/>
      <c r="D30" s="39" t="n">
        <f aca="false">IFERROR(B30*C30,0)</f>
        <v>0</v>
      </c>
      <c r="E30" s="40" t="s">
        <v>147</v>
      </c>
    </row>
    <row r="31" customFormat="false" ht="24" hidden="false" customHeight="true" outlineLevel="0" collapsed="false">
      <c r="A31" s="25" t="s">
        <v>148</v>
      </c>
      <c r="B31" s="25" t="n">
        <v>1</v>
      </c>
      <c r="C31" s="38"/>
      <c r="D31" s="39" t="n">
        <f aca="false">IFERROR(B31*C31,0)</f>
        <v>0</v>
      </c>
      <c r="E31" s="40" t="s">
        <v>147</v>
      </c>
    </row>
    <row r="32" customFormat="false" ht="24" hidden="false" customHeight="true" outlineLevel="0" collapsed="false">
      <c r="A32" s="25" t="s">
        <v>149</v>
      </c>
      <c r="B32" s="25" t="n">
        <v>1</v>
      </c>
      <c r="C32" s="38"/>
      <c r="D32" s="39" t="n">
        <f aca="false">IFERROR(B32*C32,0)</f>
        <v>0</v>
      </c>
      <c r="E32" s="40" t="s">
        <v>150</v>
      </c>
    </row>
    <row r="33" customFormat="false" ht="24" hidden="false" customHeight="true" outlineLevel="0" collapsed="false">
      <c r="A33" s="25" t="s">
        <v>151</v>
      </c>
      <c r="B33" s="25" t="n">
        <v>1</v>
      </c>
      <c r="C33" s="38"/>
      <c r="D33" s="39" t="n">
        <f aca="false">IFERROR(B33*C33,0)</f>
        <v>0</v>
      </c>
      <c r="E33" s="40" t="s">
        <v>152</v>
      </c>
    </row>
    <row r="34" customFormat="false" ht="24" hidden="false" customHeight="true" outlineLevel="0" collapsed="false">
      <c r="A34" s="25" t="s">
        <v>153</v>
      </c>
      <c r="B34" s="25" t="n">
        <v>1</v>
      </c>
      <c r="C34" s="38"/>
      <c r="D34" s="39" t="n">
        <f aca="false">IFERROR(B34*C34,0)</f>
        <v>0</v>
      </c>
      <c r="E34" s="40" t="s">
        <v>154</v>
      </c>
    </row>
    <row r="35" customFormat="false" ht="24" hidden="false" customHeight="true" outlineLevel="0" collapsed="false">
      <c r="A35" s="25" t="s">
        <v>155</v>
      </c>
      <c r="B35" s="25" t="n">
        <v>1</v>
      </c>
      <c r="C35" s="38"/>
      <c r="D35" s="39" t="n">
        <f aca="false">IFERROR(B35*C35,0)</f>
        <v>0</v>
      </c>
      <c r="E35" s="40" t="s">
        <v>156</v>
      </c>
    </row>
    <row r="36" customFormat="false" ht="24" hidden="false" customHeight="true" outlineLevel="0" collapsed="false">
      <c r="A36" s="25" t="s">
        <v>157</v>
      </c>
      <c r="B36" s="25" t="n">
        <v>1</v>
      </c>
      <c r="C36" s="38"/>
      <c r="D36" s="39" t="n">
        <f aca="false">IFERROR(B36*C36,0)</f>
        <v>0</v>
      </c>
      <c r="E36" s="40" t="s">
        <v>158</v>
      </c>
    </row>
    <row r="37" customFormat="false" ht="24" hidden="false" customHeight="true" outlineLevel="0" collapsed="false">
      <c r="A37" s="25" t="s">
        <v>159</v>
      </c>
      <c r="B37" s="25" t="n">
        <v>1</v>
      </c>
      <c r="C37" s="38"/>
      <c r="D37" s="39" t="n">
        <f aca="false">IFERROR(B37*C37,0)</f>
        <v>0</v>
      </c>
      <c r="E37" s="40" t="s">
        <v>158</v>
      </c>
    </row>
    <row r="38" customFormat="false" ht="24" hidden="false" customHeight="true" outlineLevel="0" collapsed="false">
      <c r="A38" s="25" t="s">
        <v>160</v>
      </c>
      <c r="B38" s="25" t="n">
        <v>1</v>
      </c>
      <c r="C38" s="38"/>
      <c r="D38" s="39" t="n">
        <f aca="false">IFERROR(B38*C38,0)</f>
        <v>0</v>
      </c>
      <c r="E38" s="40" t="s">
        <v>158</v>
      </c>
    </row>
    <row r="40" customFormat="false" ht="16.15" hidden="false" customHeight="false" outlineLevel="0" collapsed="false">
      <c r="A40" s="16" t="s">
        <v>161</v>
      </c>
      <c r="B40" s="16"/>
      <c r="C40" s="16"/>
      <c r="D40" s="41" t="n">
        <f aca="false">SUM(D5:D38)</f>
        <v>0</v>
      </c>
      <c r="E40" s="18"/>
    </row>
  </sheetData>
  <mergeCells count="3">
    <mergeCell ref="A1:E1"/>
    <mergeCell ref="A2:E2"/>
    <mergeCell ref="A40:C4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88"/>
  </cols>
  <sheetData>
    <row r="1" customFormat="false" ht="17.35" hidden="false" customHeight="false" outlineLevel="0" collapsed="false">
      <c r="A1" s="1" t="s">
        <v>162</v>
      </c>
      <c r="B1" s="1"/>
    </row>
    <row r="3" customFormat="false" ht="12" hidden="false" customHeight="true" outlineLevel="0" collapsed="false"/>
    <row r="4" customFormat="false" ht="12" hidden="false" customHeight="true" outlineLevel="0" collapsed="false">
      <c r="A4" s="42" t="s">
        <v>163</v>
      </c>
      <c r="B4" s="42"/>
    </row>
    <row r="5" customFormat="false" ht="27.75" hidden="false" customHeight="true" outlineLevel="0" collapsed="false">
      <c r="A5" s="35" t="s">
        <v>164</v>
      </c>
      <c r="B5" s="43" t="s">
        <v>165</v>
      </c>
    </row>
    <row r="6" customFormat="false" ht="27.75" hidden="false" customHeight="true" outlineLevel="0" collapsed="false">
      <c r="A6" s="35" t="s">
        <v>166</v>
      </c>
      <c r="B6" s="43" t="s">
        <v>167</v>
      </c>
    </row>
    <row r="7" customFormat="false" ht="27.75" hidden="false" customHeight="true" outlineLevel="0" collapsed="false">
      <c r="A7" s="35" t="s">
        <v>168</v>
      </c>
      <c r="B7" s="43" t="s">
        <v>169</v>
      </c>
    </row>
    <row r="8" customFormat="false" ht="12" hidden="false" customHeight="true" outlineLevel="0" collapsed="false"/>
    <row r="9" customFormat="false" ht="12" hidden="false" customHeight="true" outlineLevel="0" collapsed="false">
      <c r="A9" s="42" t="s">
        <v>170</v>
      </c>
      <c r="B9" s="42"/>
    </row>
    <row r="10" customFormat="false" ht="27.75" hidden="false" customHeight="true" outlineLevel="0" collapsed="false">
      <c r="A10" s="35" t="s">
        <v>171</v>
      </c>
      <c r="B10" s="43" t="s">
        <v>172</v>
      </c>
    </row>
    <row r="11" customFormat="false" ht="27.75" hidden="false" customHeight="true" outlineLevel="0" collapsed="false">
      <c r="A11" s="35" t="s">
        <v>173</v>
      </c>
      <c r="B11" s="43" t="s">
        <v>174</v>
      </c>
    </row>
    <row r="12" customFormat="false" ht="27.75" hidden="false" customHeight="true" outlineLevel="0" collapsed="false">
      <c r="A12" s="35" t="s">
        <v>175</v>
      </c>
      <c r="B12" s="43" t="s">
        <v>176</v>
      </c>
    </row>
    <row r="13" customFormat="false" ht="27.75" hidden="false" customHeight="true" outlineLevel="0" collapsed="false">
      <c r="A13" s="35" t="s">
        <v>177</v>
      </c>
      <c r="B13" s="43" t="s">
        <v>178</v>
      </c>
    </row>
    <row r="14" customFormat="false" ht="12" hidden="false" customHeight="true" outlineLevel="0" collapsed="false"/>
    <row r="15" customFormat="false" ht="12" hidden="false" customHeight="true" outlineLevel="0" collapsed="false">
      <c r="A15" s="42" t="s">
        <v>179</v>
      </c>
      <c r="B15" s="42"/>
    </row>
    <row r="16" customFormat="false" ht="27.75" hidden="false" customHeight="true" outlineLevel="0" collapsed="false">
      <c r="A16" s="35" t="s">
        <v>180</v>
      </c>
      <c r="B16" s="43" t="s">
        <v>181</v>
      </c>
    </row>
    <row r="17" customFormat="false" ht="27.75" hidden="false" customHeight="true" outlineLevel="0" collapsed="false">
      <c r="A17" s="35" t="s">
        <v>182</v>
      </c>
      <c r="B17" s="43" t="s">
        <v>183</v>
      </c>
    </row>
    <row r="18" customFormat="false" ht="27.75" hidden="false" customHeight="true" outlineLevel="0" collapsed="false">
      <c r="A18" s="35" t="s">
        <v>184</v>
      </c>
      <c r="B18" s="43" t="s">
        <v>185</v>
      </c>
    </row>
    <row r="19" customFormat="false" ht="27.75" hidden="false" customHeight="true" outlineLevel="0" collapsed="false">
      <c r="A19" s="35" t="s">
        <v>186</v>
      </c>
      <c r="B19" s="43" t="s">
        <v>187</v>
      </c>
    </row>
    <row r="20" customFormat="false" ht="27.75" hidden="false" customHeight="true" outlineLevel="0" collapsed="false">
      <c r="A20" s="35" t="s">
        <v>188</v>
      </c>
      <c r="B20" s="43" t="s">
        <v>189</v>
      </c>
    </row>
    <row r="21" customFormat="false" ht="27.75" hidden="false" customHeight="true" outlineLevel="0" collapsed="false">
      <c r="A21" s="35" t="s">
        <v>190</v>
      </c>
      <c r="B21" s="43" t="s">
        <v>191</v>
      </c>
    </row>
    <row r="22" customFormat="false" ht="27.75" hidden="false" customHeight="true" outlineLevel="0" collapsed="false">
      <c r="A22" s="35" t="s">
        <v>192</v>
      </c>
      <c r="B22" s="43" t="s">
        <v>193</v>
      </c>
    </row>
    <row r="23" customFormat="false" ht="27.75" hidden="false" customHeight="true" outlineLevel="0" collapsed="false">
      <c r="A23" s="35" t="s">
        <v>194</v>
      </c>
      <c r="B23" s="43" t="s">
        <v>195</v>
      </c>
    </row>
    <row r="24" customFormat="false" ht="27.75" hidden="false" customHeight="true" outlineLevel="0" collapsed="false">
      <c r="A24" s="35" t="s">
        <v>196</v>
      </c>
      <c r="B24" s="43" t="s">
        <v>197</v>
      </c>
    </row>
    <row r="25" customFormat="false" ht="12" hidden="false" customHeight="true" outlineLevel="0" collapsed="false"/>
    <row r="26" customFormat="false" ht="12" hidden="false" customHeight="true" outlineLevel="0" collapsed="false">
      <c r="A26" s="42" t="s">
        <v>198</v>
      </c>
      <c r="B26" s="42"/>
    </row>
    <row r="27" customFormat="false" ht="27.75" hidden="false" customHeight="true" outlineLevel="0" collapsed="false">
      <c r="A27" s="35" t="s">
        <v>199</v>
      </c>
      <c r="B27" s="43" t="s">
        <v>200</v>
      </c>
    </row>
    <row r="28" customFormat="false" ht="27.75" hidden="false" customHeight="true" outlineLevel="0" collapsed="false">
      <c r="A28" s="35" t="s">
        <v>201</v>
      </c>
      <c r="B28" s="43" t="s">
        <v>202</v>
      </c>
    </row>
    <row r="29" customFormat="false" ht="27.75" hidden="false" customHeight="true" outlineLevel="0" collapsed="false">
      <c r="A29" s="35" t="s">
        <v>203</v>
      </c>
      <c r="B29" s="43" t="s">
        <v>204</v>
      </c>
    </row>
    <row r="30" customFormat="false" ht="27.75" hidden="false" customHeight="true" outlineLevel="0" collapsed="false">
      <c r="A30" s="35" t="s">
        <v>205</v>
      </c>
      <c r="B30" s="43" t="s">
        <v>206</v>
      </c>
    </row>
    <row r="31" customFormat="false" ht="27.75" hidden="false" customHeight="true" outlineLevel="0" collapsed="false">
      <c r="A31" s="35" t="s">
        <v>207</v>
      </c>
      <c r="B31" s="43" t="s">
        <v>208</v>
      </c>
    </row>
    <row r="32" customFormat="false" ht="27.75" hidden="false" customHeight="true" outlineLevel="0" collapsed="false">
      <c r="A32" s="35" t="s">
        <v>209</v>
      </c>
      <c r="B32" s="43" t="s">
        <v>210</v>
      </c>
    </row>
    <row r="33" customFormat="false" ht="27.75" hidden="false" customHeight="true" outlineLevel="0" collapsed="false">
      <c r="A33" s="35" t="s">
        <v>211</v>
      </c>
      <c r="B33" s="43" t="s">
        <v>212</v>
      </c>
    </row>
    <row r="34" customFormat="false" ht="27.75" hidden="false" customHeight="true" outlineLevel="0" collapsed="false">
      <c r="A34" s="35" t="s">
        <v>213</v>
      </c>
      <c r="B34" s="43" t="s">
        <v>214</v>
      </c>
    </row>
    <row r="35" customFormat="false" ht="27.75" hidden="false" customHeight="true" outlineLevel="0" collapsed="false">
      <c r="A35" s="35" t="s">
        <v>215</v>
      </c>
      <c r="B35" s="43" t="s">
        <v>216</v>
      </c>
    </row>
    <row r="36" customFormat="false" ht="27.75" hidden="false" customHeight="true" outlineLevel="0" collapsed="false">
      <c r="A36" s="35" t="s">
        <v>217</v>
      </c>
      <c r="B36" s="43" t="s">
        <v>218</v>
      </c>
    </row>
  </sheetData>
  <mergeCells count="5">
    <mergeCell ref="A1:B1"/>
    <mergeCell ref="A4:B4"/>
    <mergeCell ref="A9:B9"/>
    <mergeCell ref="A15:B15"/>
    <mergeCell ref="A26:B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2026-04-24T15:51:04Z</dcterms:created>
  <dc:creator>openpyxl</dc:creator>
  <dc:description/>
  <dc:language>en-US</dc:language>
  <cp:lastModifiedBy/>
  <dcterms:modified xsi:type="dcterms:W3CDTF">2026-04-24T15:51:04Z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